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. 9" sheetId="1" r:id="rId1"/>
  </sheets>
  <definedNames>
    <definedName name="_xlnm.Print_Area" localSheetId="0">'дод. 9'!$A$1:$G$33</definedName>
  </definedNames>
  <calcPr fullCalcOnLoad="1"/>
</workbook>
</file>

<file path=xl/sharedStrings.xml><?xml version="1.0" encoding="utf-8"?>
<sst xmlns="http://schemas.openxmlformats.org/spreadsheetml/2006/main" count="74" uniqueCount="74">
  <si>
    <t>№ з/п</t>
  </si>
  <si>
    <t>№ Дії Програми соціально-економічного та культурного розвитку</t>
  </si>
  <si>
    <t>№ дії Програми соціально-екон. та культ. розвитку</t>
  </si>
  <si>
    <t>I</t>
  </si>
  <si>
    <t>Охорона та раціональне використання природних ресурсів (КТКВ 240601)</t>
  </si>
  <si>
    <t>1.1</t>
  </si>
  <si>
    <t>Проведення аналітичного контролю за станом забруднення атмосферного повітря на трьох стаціонарних постах</t>
  </si>
  <si>
    <t>1.2</t>
  </si>
  <si>
    <t>Проведення робіт по боротьбі з амброзією (косіння, механічні та агрохімічні заходи по знищенню амброзії)</t>
  </si>
  <si>
    <t>Утилізація відходів (КТКВ 240602)</t>
  </si>
  <si>
    <t>2.1</t>
  </si>
  <si>
    <t>Утилізація та збір небезпечних відходів</t>
  </si>
  <si>
    <t>2.2</t>
  </si>
  <si>
    <t>2.3</t>
  </si>
  <si>
    <t>2.4</t>
  </si>
  <si>
    <t>3.1</t>
  </si>
  <si>
    <t>3.2</t>
  </si>
  <si>
    <t>3.3</t>
  </si>
  <si>
    <t>Збереження природно-заповідного фонду (КТКВ 240605)</t>
  </si>
  <si>
    <t>4.1</t>
  </si>
  <si>
    <t>4.2</t>
  </si>
  <si>
    <t>Інша діяльність у сфері охорони навколишнього природного середовища (КТКВ 240604)</t>
  </si>
  <si>
    <t>1.3</t>
  </si>
  <si>
    <t>ПЕРЕЛІК</t>
  </si>
  <si>
    <t xml:space="preserve"> природоохоронних заходів, які фінансуються за рахунок міського цільового фонду охорони  навколишнього природного середовища в 2016 році</t>
  </si>
  <si>
    <t>Назва  заходів</t>
  </si>
  <si>
    <t>Обсяг,
грн.</t>
  </si>
  <si>
    <t>1.5.3.13</t>
  </si>
  <si>
    <t>1.4</t>
  </si>
  <si>
    <t>1.2.5.4</t>
  </si>
  <si>
    <t>Проведення робіт по боротьбі з омелою  (обрізка гілля, ураженого омелою; знесення дерев, уражених омелою)</t>
  </si>
  <si>
    <t>1.5</t>
  </si>
  <si>
    <t>1.2.5.3</t>
  </si>
  <si>
    <t>Проведення заходів по боротьбі зі шкідниками на зелених насадженнях</t>
  </si>
  <si>
    <t>1.6</t>
  </si>
  <si>
    <t>1.9.1.2</t>
  </si>
  <si>
    <t>1.7</t>
  </si>
  <si>
    <t xml:space="preserve">Будівництво мереж зливової каналізації </t>
  </si>
  <si>
    <t>1.5.2.9</t>
  </si>
  <si>
    <t>1.8</t>
  </si>
  <si>
    <t>1.9.2.2</t>
  </si>
  <si>
    <t>II</t>
  </si>
  <si>
    <t>1.1.3.5</t>
  </si>
  <si>
    <t>Придбання урн для сміття</t>
  </si>
  <si>
    <t>1.1.3.3.</t>
  </si>
  <si>
    <t>1.1.3.6</t>
  </si>
  <si>
    <t>Ліквідація стихійних сміттєзвалищ</t>
  </si>
  <si>
    <t>1.1.3.4</t>
  </si>
  <si>
    <t>III</t>
  </si>
  <si>
    <t>Проведення науково-технічних конференцій і семінарів, організація виставок та інших заходів щодо охорони навколишнього середовища</t>
  </si>
  <si>
    <t xml:space="preserve">Видання поліграфічної продукції з екологічної тематики </t>
  </si>
  <si>
    <t>Заходи щодо пропаганди охорони навколишнього природного середовища в засобах масової інформації</t>
  </si>
  <si>
    <t>IV</t>
  </si>
  <si>
    <t>1.6.1.6</t>
  </si>
  <si>
    <t>Проведення протипожежних заходів на території природно-заповідного фонду</t>
  </si>
  <si>
    <t>1.8.1.6</t>
  </si>
  <si>
    <t>Виготовлення проектів землеустрою щодо встановлення меж об'єктів природно-заповідного фонду міста Черкаси</t>
  </si>
  <si>
    <t>ВСЬОГО ВИДАТКІВ</t>
  </si>
  <si>
    <r>
      <t xml:space="preserve">Ліквідація наслідків буреломів, прибирання вітровальних дерев, частин дерев, гілля, вивіз, утилізація </t>
    </r>
  </si>
  <si>
    <t>Відсоток виконання</t>
  </si>
  <si>
    <t>Роботи, пов'язані з поліпшенням технічного стану та благоустрою водойм</t>
  </si>
  <si>
    <t>Забезпечення екологічно безпечного збирання, перевезення, зберігання та утилізації відходів</t>
  </si>
  <si>
    <t xml:space="preserve">Заходи з озеленення та догляд за зеленими насадженнями на об'єктах благоустрою, компенсаційні висадки, заміна аварійних та сухостійних дерев, утримання лісопаркових зон, лісів міста, парків та скверів, облаштування та ремонт газонів  </t>
  </si>
  <si>
    <t>4.3</t>
  </si>
  <si>
    <t>1.9</t>
  </si>
  <si>
    <t>Озеленення м. Черкаси (за рахунок субвенції з обласного бюджету)</t>
  </si>
  <si>
    <t>2.5</t>
  </si>
  <si>
    <t>2.6</t>
  </si>
  <si>
    <t>Забезпечення екологічно безпечного збирання, зберігання відходів (придбання контейнерів для збору твердих побутових відходів для встановлення на пляжах м. Черкаси) (за рахунок субвенції з обласного бюджету)</t>
  </si>
  <si>
    <t xml:space="preserve">Заходи по збереженню природно-заповідного фонду </t>
  </si>
  <si>
    <t>Забезпечення екологічно безпечного збирання, зберігання, знешкодження, утилізації відходів (в тому числі медичних) КЗ "Третя Черкаська міська лікарня ШМД" (за рахунок субвенції з обласного бюджету)</t>
  </si>
  <si>
    <t>2.7</t>
  </si>
  <si>
    <t>Забезпечення екологічно безпечного збирання, перевезення, видалення та утилізація відходів (ліквідація стихійних сміттєзвалищ) на ділянках прибрежно-захисної смуги р. Дніпро, не наданих у користування в межах м. Черкаси (за рахунок субвенції з обласного бюджету)</t>
  </si>
  <si>
    <t>Профінансовано станом на 16.08.2016 р.</t>
  </si>
</sst>
</file>

<file path=xl/styles.xml><?xml version="1.0" encoding="utf-8"?>
<styleSheet xmlns="http://schemas.openxmlformats.org/spreadsheetml/2006/main">
  <numFmts count="6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&quot;₴&quot;;\-#,##0&quot;₴&quot;"/>
    <numFmt numFmtId="197" formatCode="#,##0&quot;₴&quot;;[Red]\-#,##0&quot;₴&quot;"/>
    <numFmt numFmtId="198" formatCode="#,##0.00&quot;₴&quot;;\-#,##0.00&quot;₴&quot;"/>
    <numFmt numFmtId="199" formatCode="#,##0.00&quot;₴&quot;;[Red]\-#,##0.00&quot;₴&quot;"/>
    <numFmt numFmtId="200" formatCode="_-* #,##0&quot;₴&quot;_-;\-* #,##0&quot;₴&quot;_-;_-* &quot;-&quot;&quot;₴&quot;_-;_-@_-"/>
    <numFmt numFmtId="201" formatCode="_-* #,##0_₴_-;\-* #,##0_₴_-;_-* &quot;-&quot;_₴_-;_-@_-"/>
    <numFmt numFmtId="202" formatCode="_-* #,##0.00&quot;₴&quot;_-;\-* #,##0.00&quot;₴&quot;_-;_-* &quot;-&quot;??&quot;₴&quot;_-;_-@_-"/>
    <numFmt numFmtId="203" formatCode="_-* #,##0.00_₴_-;\-* #,##0.00_₴_-;_-* &quot;-&quot;??_₴_-;_-@_-"/>
    <numFmt numFmtId="204" formatCode="000000"/>
    <numFmt numFmtId="205" formatCode="0.0"/>
    <numFmt numFmtId="206" formatCode="#,##0.0"/>
    <numFmt numFmtId="207" formatCode="0.000"/>
    <numFmt numFmtId="208" formatCode="0.00000"/>
    <numFmt numFmtId="209" formatCode="#,##0.000"/>
    <numFmt numFmtId="210" formatCode="#,##0.00000"/>
    <numFmt numFmtId="211" formatCode="#,##0.00_ ;\-#,##0.00\ "/>
    <numFmt numFmtId="212" formatCode="#,##0.000_ ;\-#,##0.000\ "/>
    <numFmt numFmtId="213" formatCode="#,##0.0000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  <numFmt numFmtId="218" formatCode="0.0000"/>
    <numFmt numFmtId="219" formatCode="0.0%"/>
    <numFmt numFmtId="220" formatCode="#,##0.00&quot;р.&quot;"/>
    <numFmt numFmtId="221" formatCode="#,##0.00_р_."/>
    <numFmt numFmtId="222" formatCode="[$-FC19]d\ mmmm\ yyyy\ &quot;г.&quot;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Courier New"/>
      <family val="3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11"/>
      <color indexed="8"/>
      <name val="Arial Rounded MT Bold"/>
      <family val="2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 vertical="top"/>
      <protection/>
    </xf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3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>
      <alignment/>
      <protection/>
    </xf>
    <xf numFmtId="0" fontId="22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25" fillId="0" borderId="0" xfId="80" applyFont="1">
      <alignment/>
      <protection/>
    </xf>
    <xf numFmtId="0" fontId="27" fillId="0" borderId="0" xfId="80" applyFont="1">
      <alignment/>
      <protection/>
    </xf>
    <xf numFmtId="0" fontId="25" fillId="0" borderId="0" xfId="80" applyFont="1" applyAlignment="1">
      <alignment horizontal="center"/>
      <protection/>
    </xf>
    <xf numFmtId="49" fontId="27" fillId="0" borderId="0" xfId="80" applyNumberFormat="1" applyFont="1" applyFill="1" applyBorder="1" applyAlignment="1">
      <alignment horizontal="center" vertical="center" wrapText="1"/>
      <protection/>
    </xf>
    <xf numFmtId="0" fontId="26" fillId="0" borderId="0" xfId="80" applyFont="1">
      <alignment/>
      <protection/>
    </xf>
    <xf numFmtId="0" fontId="24" fillId="0" borderId="0" xfId="80" applyFont="1" applyAlignment="1">
      <alignment horizontal="center" wrapText="1"/>
      <protection/>
    </xf>
    <xf numFmtId="0" fontId="25" fillId="0" borderId="0" xfId="80" applyFont="1" applyBorder="1">
      <alignment/>
      <protection/>
    </xf>
    <xf numFmtId="0" fontId="27" fillId="0" borderId="0" xfId="80" applyFont="1" applyBorder="1" applyAlignment="1">
      <alignment vertical="top" wrapText="1"/>
      <protection/>
    </xf>
    <xf numFmtId="179" fontId="27" fillId="0" borderId="0" xfId="94" applyFont="1" applyBorder="1" applyAlignment="1">
      <alignment horizontal="center" vertical="center"/>
    </xf>
    <xf numFmtId="209" fontId="33" fillId="0" borderId="0" xfId="94" applyNumberFormat="1" applyFont="1" applyFill="1" applyBorder="1" applyAlignment="1">
      <alignment horizontal="center" vertical="center" wrapText="1"/>
    </xf>
    <xf numFmtId="0" fontId="27" fillId="0" borderId="0" xfId="80" applyFont="1" applyBorder="1">
      <alignment/>
      <protection/>
    </xf>
    <xf numFmtId="0" fontId="24" fillId="0" borderId="0" xfId="81" applyFont="1" applyFill="1" applyBorder="1" applyAlignment="1">
      <alignment vertical="top" wrapText="1"/>
      <protection/>
    </xf>
    <xf numFmtId="209" fontId="24" fillId="0" borderId="0" xfId="81" applyNumberFormat="1" applyFont="1" applyFill="1" applyBorder="1" applyAlignment="1">
      <alignment horizontal="center" vertical="center" wrapText="1"/>
      <protection/>
    </xf>
    <xf numFmtId="0" fontId="27" fillId="0" borderId="0" xfId="80" applyFont="1" applyAlignment="1">
      <alignment horizontal="center"/>
      <protection/>
    </xf>
    <xf numFmtId="49" fontId="26" fillId="0" borderId="10" xfId="80" applyNumberFormat="1" applyFont="1" applyFill="1" applyBorder="1" applyAlignment="1">
      <alignment horizontal="center" vertical="center" wrapText="1"/>
      <protection/>
    </xf>
    <xf numFmtId="0" fontId="26" fillId="0" borderId="10" xfId="80" applyFont="1" applyBorder="1">
      <alignment/>
      <protection/>
    </xf>
    <xf numFmtId="0" fontId="26" fillId="0" borderId="10" xfId="81" applyFont="1" applyFill="1" applyBorder="1" applyAlignment="1">
      <alignment vertical="center" wrapText="1"/>
      <protection/>
    </xf>
    <xf numFmtId="0" fontId="26" fillId="24" borderId="10" xfId="81" applyFont="1" applyFill="1" applyBorder="1" applyAlignment="1">
      <alignment wrapText="1"/>
      <protection/>
    </xf>
    <xf numFmtId="0" fontId="31" fillId="25" borderId="10" xfId="80" applyFont="1" applyFill="1" applyBorder="1" applyAlignment="1">
      <alignment horizontal="center" vertical="center" wrapText="1"/>
      <protection/>
    </xf>
    <xf numFmtId="0" fontId="26" fillId="25" borderId="10" xfId="80" applyFont="1" applyFill="1" applyBorder="1">
      <alignment/>
      <protection/>
    </xf>
    <xf numFmtId="0" fontId="31" fillId="25" borderId="10" xfId="80" applyFont="1" applyFill="1" applyBorder="1" applyAlignment="1">
      <alignment horizontal="left" wrapText="1"/>
      <protection/>
    </xf>
    <xf numFmtId="0" fontId="31" fillId="25" borderId="10" xfId="80" applyFont="1" applyFill="1" applyBorder="1" applyAlignment="1">
      <alignment horizontal="left" vertical="top" wrapText="1"/>
      <protection/>
    </xf>
    <xf numFmtId="49" fontId="26" fillId="0" borderId="10" xfId="80" applyNumberFormat="1" applyFont="1" applyBorder="1" applyAlignment="1">
      <alignment horizontal="center" vertical="center" wrapText="1"/>
      <protection/>
    </xf>
    <xf numFmtId="0" fontId="26" fillId="0" borderId="10" xfId="80" applyFont="1" applyBorder="1" applyAlignment="1">
      <alignment wrapText="1"/>
      <protection/>
    </xf>
    <xf numFmtId="16" fontId="31" fillId="24" borderId="10" xfId="80" applyNumberFormat="1" applyFont="1" applyFill="1" applyBorder="1" applyAlignment="1">
      <alignment horizontal="center"/>
      <protection/>
    </xf>
    <xf numFmtId="0" fontId="26" fillId="24" borderId="10" xfId="80" applyFont="1" applyFill="1" applyBorder="1">
      <alignment/>
      <protection/>
    </xf>
    <xf numFmtId="0" fontId="34" fillId="24" borderId="10" xfId="80" applyFont="1" applyFill="1" applyBorder="1" applyAlignment="1">
      <alignment horizontal="center" vertical="center" wrapText="1"/>
      <protection/>
    </xf>
    <xf numFmtId="0" fontId="26" fillId="0" borderId="10" xfId="80" applyFont="1" applyBorder="1" applyAlignment="1">
      <alignment horizontal="center"/>
      <protection/>
    </xf>
    <xf numFmtId="0" fontId="26" fillId="0" borderId="10" xfId="80" applyFont="1" applyFill="1" applyBorder="1" applyAlignment="1">
      <alignment horizontal="center"/>
      <protection/>
    </xf>
    <xf numFmtId="0" fontId="31" fillId="25" borderId="10" xfId="80" applyFont="1" applyFill="1" applyBorder="1" applyAlignment="1">
      <alignment horizontal="center"/>
      <protection/>
    </xf>
    <xf numFmtId="4" fontId="31" fillId="25" borderId="10" xfId="80" applyNumberFormat="1" applyFont="1" applyFill="1" applyBorder="1" applyAlignment="1">
      <alignment horizontal="center" vertical="center"/>
      <protection/>
    </xf>
    <xf numFmtId="4" fontId="31" fillId="25" borderId="10" xfId="94" applyNumberFormat="1" applyFont="1" applyFill="1" applyBorder="1" applyAlignment="1">
      <alignment horizontal="center" vertical="center"/>
    </xf>
    <xf numFmtId="2" fontId="31" fillId="25" borderId="10" xfId="94" applyNumberFormat="1" applyFont="1" applyFill="1" applyBorder="1" applyAlignment="1">
      <alignment horizontal="center" vertical="center"/>
    </xf>
    <xf numFmtId="4" fontId="26" fillId="0" borderId="10" xfId="80" applyNumberFormat="1" applyFont="1" applyFill="1" applyBorder="1" applyAlignment="1">
      <alignment horizontal="center" vertical="center"/>
      <protection/>
    </xf>
    <xf numFmtId="2" fontId="26" fillId="0" borderId="10" xfId="94" applyNumberFormat="1" applyFont="1" applyFill="1" applyBorder="1" applyAlignment="1">
      <alignment horizontal="center" vertical="center"/>
    </xf>
    <xf numFmtId="4" fontId="26" fillId="0" borderId="10" xfId="80" applyNumberFormat="1" applyFont="1" applyFill="1" applyBorder="1" applyAlignment="1">
      <alignment horizontal="center" vertical="center" wrapText="1"/>
      <protection/>
    </xf>
    <xf numFmtId="4" fontId="26" fillId="0" borderId="10" xfId="94" applyNumberFormat="1" applyFont="1" applyFill="1" applyBorder="1" applyAlignment="1">
      <alignment horizontal="center" vertical="center"/>
    </xf>
    <xf numFmtId="4" fontId="26" fillId="0" borderId="10" xfId="81" applyNumberFormat="1" applyFont="1" applyFill="1" applyBorder="1" applyAlignment="1">
      <alignment horizontal="center" vertical="center" wrapText="1"/>
      <protection/>
    </xf>
    <xf numFmtId="4" fontId="31" fillId="0" borderId="10" xfId="80" applyNumberFormat="1" applyFont="1" applyFill="1" applyBorder="1" applyAlignment="1">
      <alignment horizontal="center" vertical="center"/>
      <protection/>
    </xf>
    <xf numFmtId="4" fontId="26" fillId="0" borderId="10" xfId="80" applyNumberFormat="1" applyFont="1" applyFill="1" applyBorder="1" applyAlignment="1">
      <alignment vertical="center"/>
      <protection/>
    </xf>
    <xf numFmtId="4" fontId="31" fillId="24" borderId="10" xfId="80" applyNumberFormat="1" applyFont="1" applyFill="1" applyBorder="1" applyAlignment="1">
      <alignment horizontal="center" vertical="center"/>
      <protection/>
    </xf>
    <xf numFmtId="4" fontId="31" fillId="24" borderId="10" xfId="94" applyNumberFormat="1" applyFont="1" applyFill="1" applyBorder="1" applyAlignment="1">
      <alignment horizontal="center" vertical="center"/>
    </xf>
    <xf numFmtId="2" fontId="31" fillId="0" borderId="10" xfId="94" applyNumberFormat="1" applyFont="1" applyFill="1" applyBorder="1" applyAlignment="1">
      <alignment horizontal="center" vertical="center"/>
    </xf>
    <xf numFmtId="49" fontId="26" fillId="0" borderId="10" xfId="80" applyNumberFormat="1" applyFont="1" applyBorder="1" applyAlignment="1">
      <alignment horizontal="center" vertical="center"/>
      <protection/>
    </xf>
    <xf numFmtId="4" fontId="26" fillId="0" borderId="10" xfId="81" applyNumberFormat="1" applyFont="1" applyFill="1" applyBorder="1" applyAlignment="1">
      <alignment horizontal="center" vertical="center"/>
      <protection/>
    </xf>
    <xf numFmtId="0" fontId="25" fillId="0" borderId="10" xfId="80" applyFont="1" applyBorder="1">
      <alignment/>
      <protection/>
    </xf>
    <xf numFmtId="4" fontId="26" fillId="0" borderId="10" xfId="80" applyNumberFormat="1" applyFont="1" applyBorder="1" applyAlignment="1">
      <alignment horizontal="center" vertical="center"/>
      <protection/>
    </xf>
    <xf numFmtId="0" fontId="26" fillId="0" borderId="10" xfId="80" applyFont="1" applyBorder="1" applyAlignment="1">
      <alignment horizontal="left" vertical="center" wrapText="1"/>
      <protection/>
    </xf>
    <xf numFmtId="4" fontId="26" fillId="0" borderId="0" xfId="80" applyNumberFormat="1" applyFont="1" applyAlignment="1">
      <alignment horizontal="center" vertical="center"/>
      <protection/>
    </xf>
    <xf numFmtId="4" fontId="35" fillId="0" borderId="10" xfId="80" applyNumberFormat="1" applyFont="1" applyBorder="1" applyAlignment="1">
      <alignment horizontal="center" vertical="center"/>
      <protection/>
    </xf>
    <xf numFmtId="0" fontId="28" fillId="0" borderId="0" xfId="80" applyFont="1" applyAlignment="1">
      <alignment horizontal="center"/>
      <protection/>
    </xf>
    <xf numFmtId="0" fontId="28" fillId="0" borderId="0" xfId="80" applyFont="1" applyAlignment="1">
      <alignment horizontal="center" vertical="top" wrapText="1"/>
      <protection/>
    </xf>
    <xf numFmtId="0" fontId="31" fillId="0" borderId="10" xfId="80" applyFont="1" applyFill="1" applyBorder="1" applyAlignment="1">
      <alignment horizontal="center" vertical="center" wrapText="1"/>
      <protection/>
    </xf>
    <xf numFmtId="0" fontId="24" fillId="0" borderId="11" xfId="80" applyFont="1" applyBorder="1" applyAlignment="1">
      <alignment horizontal="center" vertical="center" wrapText="1"/>
      <protection/>
    </xf>
    <xf numFmtId="0" fontId="24" fillId="0" borderId="12" xfId="80" applyFont="1" applyBorder="1" applyAlignment="1">
      <alignment horizontal="center" vertical="center" wrapText="1"/>
      <protection/>
    </xf>
    <xf numFmtId="0" fontId="30" fillId="0" borderId="10" xfId="81" applyFont="1" applyBorder="1" applyAlignment="1">
      <alignment horizontal="center" vertical="center" wrapText="1"/>
      <protection/>
    </xf>
    <xf numFmtId="0" fontId="24" fillId="0" borderId="10" xfId="80" applyFont="1" applyBorder="1" applyAlignment="1">
      <alignment horizontal="center" vertical="center"/>
      <protection/>
    </xf>
    <xf numFmtId="0" fontId="24" fillId="0" borderId="10" xfId="80" applyFont="1" applyBorder="1" applyAlignment="1">
      <alignment horizontal="center" vertical="center" wrapText="1"/>
      <protection/>
    </xf>
    <xf numFmtId="0" fontId="31" fillId="0" borderId="10" xfId="81" applyFont="1" applyBorder="1" applyAlignment="1">
      <alignment horizontal="center" vertical="center" wrapText="1"/>
      <protection/>
    </xf>
    <xf numFmtId="0" fontId="31" fillId="0" borderId="10" xfId="80" applyFont="1" applyFill="1" applyBorder="1" applyAlignment="1">
      <alignment horizontal="center" wrapText="1"/>
      <protection/>
    </xf>
  </cellXfs>
  <cellStyles count="8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Додаток _ 3 зм_ни 457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2_Додатки до рішення 1-11" xfId="76"/>
    <cellStyle name="Обычный 3 2" xfId="77"/>
    <cellStyle name="Обычный 4" xfId="78"/>
    <cellStyle name="Обычный 9 2" xfId="79"/>
    <cellStyle name="Обычный_дод 8 до бюджету 2012" xfId="80"/>
    <cellStyle name="Обычный_природоод" xfId="81"/>
    <cellStyle name="Followed Hyperlink" xfId="82"/>
    <cellStyle name="Плохой" xfId="83"/>
    <cellStyle name="Пояснение" xfId="84"/>
    <cellStyle name="Примечание" xfId="85"/>
    <cellStyle name="Percent" xfId="86"/>
    <cellStyle name="Связанная ячейка" xfId="87"/>
    <cellStyle name="Стиль 1" xfId="88"/>
    <cellStyle name="Текст предупреждения" xfId="89"/>
    <cellStyle name="Тысячи [0]_Розподіл (2)" xfId="90"/>
    <cellStyle name="Тысячи_Розподіл (2)" xfId="91"/>
    <cellStyle name="Comma" xfId="92"/>
    <cellStyle name="Comma [0]" xfId="93"/>
    <cellStyle name="Финансовый_дод 8 до бюджету 2012" xfId="94"/>
    <cellStyle name="Хороший" xfId="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6"/>
  <sheetViews>
    <sheetView tabSelected="1" zoomScale="90" zoomScaleNormal="90" zoomScalePageLayoutView="0" workbookViewId="0" topLeftCell="A16">
      <selection activeCell="I26" sqref="I26"/>
    </sheetView>
  </sheetViews>
  <sheetFormatPr defaultColWidth="9.140625" defaultRowHeight="12.75"/>
  <cols>
    <col min="1" max="1" width="4.8515625" style="1" customWidth="1"/>
    <col min="2" max="2" width="14.8515625" style="1" hidden="1" customWidth="1"/>
    <col min="3" max="3" width="92.140625" style="1" customWidth="1"/>
    <col min="4" max="4" width="21.8515625" style="1" hidden="1" customWidth="1"/>
    <col min="5" max="5" width="16.28125" style="3" customWidth="1"/>
    <col min="6" max="6" width="17.57421875" style="1" customWidth="1"/>
    <col min="7" max="7" width="13.8515625" style="1" customWidth="1"/>
    <col min="8" max="16384" width="9.140625" style="1" customWidth="1"/>
  </cols>
  <sheetData>
    <row r="1" spans="1:7" ht="26.25" customHeight="1">
      <c r="A1" s="51" t="s">
        <v>23</v>
      </c>
      <c r="B1" s="51"/>
      <c r="C1" s="51"/>
      <c r="D1" s="51"/>
      <c r="E1" s="51"/>
      <c r="F1" s="51"/>
      <c r="G1" s="51"/>
    </row>
    <row r="2" spans="1:7" ht="51" customHeight="1">
      <c r="A2" s="52" t="s">
        <v>24</v>
      </c>
      <c r="B2" s="52"/>
      <c r="C2" s="52"/>
      <c r="D2" s="52"/>
      <c r="E2" s="52"/>
      <c r="F2" s="52"/>
      <c r="G2" s="52"/>
    </row>
    <row r="3" spans="3:6" ht="0.75" customHeight="1">
      <c r="C3" s="6"/>
      <c r="E3" s="5"/>
      <c r="F3" s="7"/>
    </row>
    <row r="4" spans="1:7" ht="47.25" customHeight="1">
      <c r="A4" s="54" t="s">
        <v>0</v>
      </c>
      <c r="B4" s="56" t="s">
        <v>1</v>
      </c>
      <c r="C4" s="57" t="s">
        <v>25</v>
      </c>
      <c r="D4" s="58" t="s">
        <v>2</v>
      </c>
      <c r="E4" s="59" t="s">
        <v>26</v>
      </c>
      <c r="F4" s="60" t="s">
        <v>73</v>
      </c>
      <c r="G4" s="53" t="s">
        <v>59</v>
      </c>
    </row>
    <row r="5" spans="1:7" s="7" customFormat="1" ht="3.75" customHeight="1">
      <c r="A5" s="55"/>
      <c r="B5" s="56"/>
      <c r="C5" s="57"/>
      <c r="D5" s="58"/>
      <c r="E5" s="59"/>
      <c r="F5" s="60"/>
      <c r="G5" s="53"/>
    </row>
    <row r="6" spans="1:7" ht="15">
      <c r="A6" s="28">
        <v>1</v>
      </c>
      <c r="B6" s="28"/>
      <c r="C6" s="28">
        <v>2</v>
      </c>
      <c r="D6" s="28"/>
      <c r="E6" s="28">
        <v>3</v>
      </c>
      <c r="F6" s="29">
        <v>4</v>
      </c>
      <c r="G6" s="29">
        <v>5</v>
      </c>
    </row>
    <row r="7" spans="1:7" ht="19.5" customHeight="1">
      <c r="A7" s="30" t="s">
        <v>3</v>
      </c>
      <c r="B7" s="20"/>
      <c r="C7" s="21" t="s">
        <v>4</v>
      </c>
      <c r="D7" s="31"/>
      <c r="E7" s="32">
        <f>SUM(E8:E16)</f>
        <v>7781000</v>
      </c>
      <c r="F7" s="32">
        <f>SUM(F8:F15)</f>
        <v>3515685.49</v>
      </c>
      <c r="G7" s="33">
        <f>F7/E7*100</f>
        <v>45.18295193419869</v>
      </c>
    </row>
    <row r="8" spans="1:7" ht="30.75">
      <c r="A8" s="15" t="s">
        <v>5</v>
      </c>
      <c r="B8" s="16"/>
      <c r="C8" s="17" t="s">
        <v>6</v>
      </c>
      <c r="D8" s="34"/>
      <c r="E8" s="45">
        <v>90000</v>
      </c>
      <c r="F8" s="34">
        <f>8308.26+8362.8+8544.6+8362.7+7272+7953.75</f>
        <v>48804.11</v>
      </c>
      <c r="G8" s="35">
        <f aca="true" t="shared" si="0" ref="G8:G33">F8/E8*100</f>
        <v>54.22678888888889</v>
      </c>
    </row>
    <row r="9" spans="1:7" ht="33.75" customHeight="1">
      <c r="A9" s="15" t="s">
        <v>7</v>
      </c>
      <c r="B9" s="16"/>
      <c r="C9" s="17" t="s">
        <v>58</v>
      </c>
      <c r="D9" s="34"/>
      <c r="E9" s="45">
        <v>198500</v>
      </c>
      <c r="F9" s="34">
        <f>91230</f>
        <v>91230</v>
      </c>
      <c r="G9" s="35">
        <f t="shared" si="0"/>
        <v>45.959697732997476</v>
      </c>
    </row>
    <row r="10" spans="1:7" ht="52.5" customHeight="1">
      <c r="A10" s="15" t="s">
        <v>22</v>
      </c>
      <c r="B10" s="16"/>
      <c r="C10" s="17" t="s">
        <v>62</v>
      </c>
      <c r="D10" s="36" t="s">
        <v>27</v>
      </c>
      <c r="E10" s="45">
        <v>5650000</v>
      </c>
      <c r="F10" s="34">
        <f>127780+53750+152000+96650+231950+24400+79200+52350+19170+156160+23040+109500+35900+165430+333655+192249+78532.7+23450+190800+74050+78532.7+94500+68100+58630+45676+78533.65+97800+78533.65+56930</f>
        <v>2877252.7</v>
      </c>
      <c r="G10" s="35">
        <f t="shared" si="0"/>
        <v>50.92482654867258</v>
      </c>
    </row>
    <row r="11" spans="1:7" ht="35.25" customHeight="1">
      <c r="A11" s="15" t="s">
        <v>28</v>
      </c>
      <c r="B11" s="16" t="s">
        <v>29</v>
      </c>
      <c r="C11" s="17" t="s">
        <v>30</v>
      </c>
      <c r="D11" s="34"/>
      <c r="E11" s="45">
        <v>45500</v>
      </c>
      <c r="F11" s="34">
        <v>45448</v>
      </c>
      <c r="G11" s="35">
        <f t="shared" si="0"/>
        <v>99.88571428571429</v>
      </c>
    </row>
    <row r="12" spans="1:7" ht="15">
      <c r="A12" s="15" t="s">
        <v>31</v>
      </c>
      <c r="B12" s="16" t="s">
        <v>32</v>
      </c>
      <c r="C12" s="17" t="s">
        <v>33</v>
      </c>
      <c r="D12" s="34"/>
      <c r="E12" s="37">
        <v>300000</v>
      </c>
      <c r="F12" s="34">
        <f>29850+69650</f>
        <v>99500</v>
      </c>
      <c r="G12" s="35">
        <f t="shared" si="0"/>
        <v>33.166666666666664</v>
      </c>
    </row>
    <row r="13" spans="1:7" ht="35.25" customHeight="1">
      <c r="A13" s="15" t="s">
        <v>34</v>
      </c>
      <c r="B13" s="16"/>
      <c r="C13" s="17" t="s">
        <v>8</v>
      </c>
      <c r="D13" s="34" t="s">
        <v>35</v>
      </c>
      <c r="E13" s="37">
        <v>305700</v>
      </c>
      <c r="F13" s="34">
        <f>14465.5+36337+54523</f>
        <v>105325.5</v>
      </c>
      <c r="G13" s="35">
        <f t="shared" si="0"/>
        <v>34.45387634936212</v>
      </c>
    </row>
    <row r="14" spans="1:7" ht="15">
      <c r="A14" s="15" t="s">
        <v>36</v>
      </c>
      <c r="B14" s="16"/>
      <c r="C14" s="18" t="s">
        <v>37</v>
      </c>
      <c r="D14" s="34" t="s">
        <v>38</v>
      </c>
      <c r="E14" s="38">
        <f>300000+400000+441300-400000</f>
        <v>741300</v>
      </c>
      <c r="F14" s="34">
        <f>89789.47+118027.56+40308.15</f>
        <v>248125.18</v>
      </c>
      <c r="G14" s="35">
        <f t="shared" si="0"/>
        <v>33.471628220693376</v>
      </c>
    </row>
    <row r="15" spans="1:7" ht="15">
      <c r="A15" s="15" t="s">
        <v>39</v>
      </c>
      <c r="B15" s="16"/>
      <c r="C15" s="18" t="s">
        <v>60</v>
      </c>
      <c r="D15" s="34" t="s">
        <v>40</v>
      </c>
      <c r="E15" s="38">
        <v>400000</v>
      </c>
      <c r="F15" s="34"/>
      <c r="G15" s="35">
        <f t="shared" si="0"/>
        <v>0</v>
      </c>
    </row>
    <row r="16" spans="1:7" ht="15">
      <c r="A16" s="15" t="s">
        <v>64</v>
      </c>
      <c r="B16" s="16"/>
      <c r="C16" s="18" t="s">
        <v>65</v>
      </c>
      <c r="D16" s="34"/>
      <c r="E16" s="38">
        <v>50000</v>
      </c>
      <c r="F16" s="34"/>
      <c r="G16" s="35">
        <f t="shared" si="0"/>
        <v>0</v>
      </c>
    </row>
    <row r="17" spans="1:7" ht="15">
      <c r="A17" s="19" t="s">
        <v>41</v>
      </c>
      <c r="B17" s="20"/>
      <c r="C17" s="21" t="s">
        <v>9</v>
      </c>
      <c r="D17" s="31"/>
      <c r="E17" s="32">
        <f>SUM(E18:E24)</f>
        <v>1510000</v>
      </c>
      <c r="F17" s="32">
        <f>SUM(F18:F24)</f>
        <v>590335.16</v>
      </c>
      <c r="G17" s="33">
        <f t="shared" si="0"/>
        <v>39.095043708609275</v>
      </c>
    </row>
    <row r="18" spans="1:7" ht="18" customHeight="1">
      <c r="A18" s="15" t="s">
        <v>10</v>
      </c>
      <c r="B18" s="16" t="s">
        <v>42</v>
      </c>
      <c r="C18" s="17" t="s">
        <v>43</v>
      </c>
      <c r="D18" s="34"/>
      <c r="E18" s="38">
        <v>200000</v>
      </c>
      <c r="F18" s="34">
        <f>49910+149576</f>
        <v>199486</v>
      </c>
      <c r="G18" s="35">
        <f t="shared" si="0"/>
        <v>99.74300000000001</v>
      </c>
    </row>
    <row r="19" spans="1:7" ht="15">
      <c r="A19" s="15" t="s">
        <v>12</v>
      </c>
      <c r="B19" s="16" t="s">
        <v>44</v>
      </c>
      <c r="C19" s="17" t="s">
        <v>11</v>
      </c>
      <c r="D19" s="34"/>
      <c r="E19" s="38">
        <v>250000</v>
      </c>
      <c r="F19" s="34">
        <f>35600+48950</f>
        <v>84550</v>
      </c>
      <c r="G19" s="35">
        <f t="shared" si="0"/>
        <v>33.82</v>
      </c>
    </row>
    <row r="20" spans="1:7" ht="15">
      <c r="A20" s="15" t="s">
        <v>13</v>
      </c>
      <c r="B20" s="16" t="s">
        <v>45</v>
      </c>
      <c r="C20" s="17" t="s">
        <v>46</v>
      </c>
      <c r="D20" s="34"/>
      <c r="E20" s="45">
        <f>400000+420000</f>
        <v>820000</v>
      </c>
      <c r="F20" s="34">
        <f>31325+32520+23800+11900+18700+20400+11900+138620.16</f>
        <v>289165.16000000003</v>
      </c>
      <c r="G20" s="35">
        <f t="shared" si="0"/>
        <v>35.26404390243903</v>
      </c>
    </row>
    <row r="21" spans="1:7" ht="21.75" customHeight="1">
      <c r="A21" s="15" t="s">
        <v>14</v>
      </c>
      <c r="B21" s="16" t="s">
        <v>47</v>
      </c>
      <c r="C21" s="17" t="s">
        <v>61</v>
      </c>
      <c r="D21" s="34"/>
      <c r="E21" s="45">
        <v>90000</v>
      </c>
      <c r="F21" s="40"/>
      <c r="G21" s="35">
        <f t="shared" si="0"/>
        <v>0</v>
      </c>
    </row>
    <row r="22" spans="1:7" ht="48.75" customHeight="1">
      <c r="A22" s="15" t="s">
        <v>66</v>
      </c>
      <c r="B22" s="16"/>
      <c r="C22" s="17" t="s">
        <v>70</v>
      </c>
      <c r="D22" s="34"/>
      <c r="E22" s="45">
        <v>50000</v>
      </c>
      <c r="F22" s="34">
        <v>17134</v>
      </c>
      <c r="G22" s="35">
        <f t="shared" si="0"/>
        <v>34.268</v>
      </c>
    </row>
    <row r="23" spans="1:7" ht="48.75" customHeight="1">
      <c r="A23" s="15" t="s">
        <v>67</v>
      </c>
      <c r="B23" s="16"/>
      <c r="C23" s="17" t="s">
        <v>68</v>
      </c>
      <c r="D23" s="34"/>
      <c r="E23" s="45">
        <v>50000</v>
      </c>
      <c r="F23" s="40"/>
      <c r="G23" s="35">
        <f>F23/E23*100</f>
        <v>0</v>
      </c>
    </row>
    <row r="24" spans="1:7" ht="48" customHeight="1">
      <c r="A24" s="15" t="s">
        <v>71</v>
      </c>
      <c r="B24" s="46"/>
      <c r="C24" s="17" t="s">
        <v>72</v>
      </c>
      <c r="D24" s="46"/>
      <c r="E24" s="50">
        <v>50000</v>
      </c>
      <c r="F24" s="46"/>
      <c r="G24" s="35">
        <f>F24/E24*100</f>
        <v>0</v>
      </c>
    </row>
    <row r="25" spans="1:7" ht="18.75" customHeight="1">
      <c r="A25" s="19" t="s">
        <v>48</v>
      </c>
      <c r="B25" s="20"/>
      <c r="C25" s="22" t="s">
        <v>21</v>
      </c>
      <c r="D25" s="31"/>
      <c r="E25" s="32">
        <f>SUM(E26:E28)</f>
        <v>80000</v>
      </c>
      <c r="F25" s="32">
        <f>SUM(F26:F28)</f>
        <v>20000</v>
      </c>
      <c r="G25" s="33">
        <f t="shared" si="0"/>
        <v>25</v>
      </c>
    </row>
    <row r="26" spans="1:7" ht="30.75">
      <c r="A26" s="23" t="s">
        <v>15</v>
      </c>
      <c r="B26" s="16"/>
      <c r="C26" s="17" t="s">
        <v>49</v>
      </c>
      <c r="D26" s="34"/>
      <c r="E26" s="45">
        <v>40000</v>
      </c>
      <c r="F26" s="34"/>
      <c r="G26" s="35">
        <f t="shared" si="0"/>
        <v>0</v>
      </c>
    </row>
    <row r="27" spans="1:7" ht="19.5" customHeight="1">
      <c r="A27" s="23" t="s">
        <v>16</v>
      </c>
      <c r="B27" s="16"/>
      <c r="C27" s="17" t="s">
        <v>50</v>
      </c>
      <c r="D27" s="34"/>
      <c r="E27" s="45">
        <v>20000</v>
      </c>
      <c r="F27" s="34">
        <v>20000</v>
      </c>
      <c r="G27" s="35">
        <f t="shared" si="0"/>
        <v>100</v>
      </c>
    </row>
    <row r="28" spans="1:7" ht="31.5" customHeight="1">
      <c r="A28" s="23" t="s">
        <v>17</v>
      </c>
      <c r="B28" s="16"/>
      <c r="C28" s="17" t="s">
        <v>51</v>
      </c>
      <c r="D28" s="34"/>
      <c r="E28" s="45">
        <v>20000</v>
      </c>
      <c r="F28" s="34"/>
      <c r="G28" s="35">
        <f t="shared" si="0"/>
        <v>0</v>
      </c>
    </row>
    <row r="29" spans="1:7" ht="15">
      <c r="A29" s="19" t="s">
        <v>52</v>
      </c>
      <c r="B29" s="20"/>
      <c r="C29" s="21" t="s">
        <v>18</v>
      </c>
      <c r="D29" s="31"/>
      <c r="E29" s="32">
        <f>SUM(E30:E32)</f>
        <v>4511096.640000001</v>
      </c>
      <c r="F29" s="32">
        <f>SUM(F30:F32)</f>
        <v>2030157.3000000003</v>
      </c>
      <c r="G29" s="33">
        <f t="shared" si="0"/>
        <v>45.00363131214143</v>
      </c>
    </row>
    <row r="30" spans="1:7" ht="15">
      <c r="A30" s="15" t="s">
        <v>19</v>
      </c>
      <c r="B30" s="16" t="s">
        <v>53</v>
      </c>
      <c r="C30" s="17" t="s">
        <v>54</v>
      </c>
      <c r="D30" s="34"/>
      <c r="E30" s="38">
        <v>50000</v>
      </c>
      <c r="F30" s="34"/>
      <c r="G30" s="35">
        <f t="shared" si="0"/>
        <v>0</v>
      </c>
    </row>
    <row r="31" spans="1:7" ht="35.25" customHeight="1">
      <c r="A31" s="44" t="s">
        <v>20</v>
      </c>
      <c r="B31" s="24" t="s">
        <v>55</v>
      </c>
      <c r="C31" s="17" t="s">
        <v>56</v>
      </c>
      <c r="D31" s="16"/>
      <c r="E31" s="38">
        <f>300000-20000</f>
        <v>280000</v>
      </c>
      <c r="F31" s="34"/>
      <c r="G31" s="35">
        <f t="shared" si="0"/>
        <v>0</v>
      </c>
    </row>
    <row r="32" spans="1:7" ht="23.25" customHeight="1">
      <c r="A32" s="44" t="s">
        <v>63</v>
      </c>
      <c r="B32" s="24"/>
      <c r="C32" s="48" t="s">
        <v>69</v>
      </c>
      <c r="D32" s="46"/>
      <c r="E32" s="47">
        <v>4181096.64</v>
      </c>
      <c r="F32" s="49">
        <f>719913.6+286153.8+38001.6+12510.66+359013.88+125281.2+37893+27760+98744.36+68249.6+256635.6</f>
        <v>2030157.3000000003</v>
      </c>
      <c r="G32" s="35">
        <f t="shared" si="0"/>
        <v>48.55561769555272</v>
      </c>
    </row>
    <row r="33" spans="1:7" ht="15">
      <c r="A33" s="25"/>
      <c r="B33" s="26"/>
      <c r="C33" s="27" t="s">
        <v>57</v>
      </c>
      <c r="D33" s="41"/>
      <c r="E33" s="42">
        <f>SUM(E25+E29+E17+E7)</f>
        <v>13882096.64</v>
      </c>
      <c r="F33" s="39">
        <f>F7+F17+F25+F29</f>
        <v>6156177.950000001</v>
      </c>
      <c r="G33" s="43">
        <f t="shared" si="0"/>
        <v>44.346168375326926</v>
      </c>
    </row>
    <row r="34" spans="1:7" ht="18">
      <c r="A34" s="4"/>
      <c r="B34" s="2"/>
      <c r="C34" s="8"/>
      <c r="D34" s="9"/>
      <c r="E34" s="10"/>
      <c r="F34" s="2"/>
      <c r="G34" s="2"/>
    </row>
    <row r="35" spans="1:7" ht="18">
      <c r="A35" s="2"/>
      <c r="B35" s="11"/>
      <c r="C35" s="12"/>
      <c r="D35" s="11"/>
      <c r="E35" s="13"/>
      <c r="F35" s="11"/>
      <c r="G35" s="2"/>
    </row>
    <row r="36" spans="1:7" ht="18">
      <c r="A36" s="2"/>
      <c r="B36" s="2"/>
      <c r="C36" s="2"/>
      <c r="D36" s="2"/>
      <c r="E36" s="14"/>
      <c r="F36" s="2"/>
      <c r="G36" s="2"/>
    </row>
  </sheetData>
  <sheetProtection/>
  <mergeCells count="9">
    <mergeCell ref="A1:G1"/>
    <mergeCell ref="A2:G2"/>
    <mergeCell ref="G4:G5"/>
    <mergeCell ref="A4:A5"/>
    <mergeCell ref="B4:B5"/>
    <mergeCell ref="C4:C5"/>
    <mergeCell ref="D4:D5"/>
    <mergeCell ref="E4:E5"/>
    <mergeCell ref="F4:F5"/>
  </mergeCells>
  <printOptions/>
  <pageMargins left="0.75" right="0.52" top="0.77" bottom="0.45" header="0.5" footer="0.38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fmg1</cp:lastModifiedBy>
  <cp:lastPrinted>2016-08-01T13:26:15Z</cp:lastPrinted>
  <dcterms:created xsi:type="dcterms:W3CDTF">1996-10-08T23:32:33Z</dcterms:created>
  <dcterms:modified xsi:type="dcterms:W3CDTF">2016-08-16T12:14:38Z</dcterms:modified>
  <cp:category/>
  <cp:version/>
  <cp:contentType/>
  <cp:contentStatus/>
</cp:coreProperties>
</file>